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barrycullimore/Desktop/Desktop - Barry’s MacBook Pro/VIRTUAL FIELDWORK RESOURCES/"/>
    </mc:Choice>
  </mc:AlternateContent>
  <xr:revisionPtr revIDLastSave="0" documentId="13_ncr:1_{C37E00D2-E323-4E47-91D4-FA7749A7F07D}" xr6:coauthVersionLast="47" xr6:coauthVersionMax="47" xr10:uidLastSave="{00000000-0000-0000-0000-000000000000}"/>
  <bookViews>
    <workbookView xWindow="800" yWindow="1820" windowWidth="28800" windowHeight="1618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D12" i="1"/>
  <c r="F12" i="1" s="1"/>
  <c r="G12" i="1" s="1"/>
  <c r="M9" i="1"/>
  <c r="D9" i="1"/>
  <c r="F9" i="1" s="1"/>
  <c r="G9" i="1" s="1"/>
  <c r="M6" i="1"/>
  <c r="D6" i="1"/>
  <c r="F6" i="1" s="1"/>
  <c r="G6" i="1" s="1"/>
  <c r="M3" i="1"/>
  <c r="D3" i="1"/>
  <c r="F3" i="1" s="1"/>
  <c r="G3" i="1" s="1"/>
  <c r="E6" i="1" l="1"/>
  <c r="E15" i="1" s="1"/>
  <c r="H6" i="1" s="1"/>
  <c r="E3" i="1"/>
  <c r="E12" i="1"/>
  <c r="E16" i="1" s="1"/>
  <c r="E9" i="1"/>
  <c r="I6" i="1" l="1"/>
  <c r="J6" i="1" s="1"/>
  <c r="K6" i="1" s="1"/>
  <c r="L6" i="1" s="1"/>
  <c r="N6" i="1" s="1"/>
  <c r="H12" i="1"/>
  <c r="I12" i="1"/>
  <c r="I3" i="1"/>
  <c r="H3" i="1"/>
  <c r="I9" i="1"/>
  <c r="H9" i="1"/>
  <c r="J9" i="1" s="1"/>
  <c r="K9" i="1" s="1"/>
  <c r="L9" i="1" s="1"/>
  <c r="N9" i="1" s="1"/>
  <c r="J3" i="1" l="1"/>
  <c r="K3" i="1" s="1"/>
  <c r="L3" i="1" s="1"/>
  <c r="N3" i="1" s="1"/>
  <c r="J12" i="1"/>
  <c r="K12" i="1" s="1"/>
  <c r="L12" i="1" s="1"/>
  <c r="N12" i="1" s="1"/>
</calcChain>
</file>

<file path=xl/sharedStrings.xml><?xml version="1.0" encoding="utf-8"?>
<sst xmlns="http://schemas.openxmlformats.org/spreadsheetml/2006/main" count="60" uniqueCount="18">
  <si>
    <t>For DECIDUOUS trees with a circumference greater than 1.57 m</t>
  </si>
  <si>
    <t>Nominal SG</t>
  </si>
  <si>
    <t>Height</t>
  </si>
  <si>
    <t>Circumference</t>
  </si>
  <si>
    <t>Radius</t>
  </si>
  <si>
    <t>Diameter</t>
  </si>
  <si>
    <t>Volume of the trunk</t>
  </si>
  <si>
    <t>Biomass of trunk tonnes</t>
  </si>
  <si>
    <t>Biomass of canopy tonnes</t>
  </si>
  <si>
    <t>Biomass of roots tonnes</t>
  </si>
  <si>
    <t>Total biomass of tree tonnes</t>
  </si>
  <si>
    <t>Total CARBON KG</t>
  </si>
  <si>
    <t>Total CO2 KG</t>
  </si>
  <si>
    <t>Estimated age using Mitchells Rule</t>
  </si>
  <si>
    <t>CO2 kg per year</t>
  </si>
  <si>
    <t>For DECIDUOUS TREES with a circumference less than 1.57 m</t>
  </si>
  <si>
    <t>For EVERGREEN TREES with a circumference greater than 1.57 m</t>
  </si>
  <si>
    <t>For EVERGREEN TREES with a circumference less than 1.57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</si>
</sst>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indexed="8"/>
      <name val="Helvetica Neue"/>
    </font>
    <font>
      <b/>
      <sz val="15"/>
      <color indexed="8"/>
      <name val="Helvetica Neue"/>
      <family val="2"/>
    </font>
    <font>
      <b/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1" xfId="0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NumberFormat="1" applyBorder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>
      <alignment vertical="top" wrapText="1"/>
    </xf>
    <xf numFmtId="49" fontId="3" fillId="0" borderId="1" xfId="0" applyNumberFormat="1" applyFont="1" applyBorder="1">
      <alignment vertical="top" wrapText="1"/>
    </xf>
    <xf numFmtId="1" fontId="3" fillId="0" borderId="1" xfId="0" applyNumberFormat="1" applyFont="1" applyBorder="1">
      <alignment vertical="top" wrapText="1"/>
    </xf>
    <xf numFmtId="49" fontId="0" fillId="3" borderId="1" xfId="0" applyNumberFormat="1" applyFill="1" applyBorder="1" applyAlignment="1">
      <alignment horizontal="center" vertical="top" wrapText="1"/>
    </xf>
    <xf numFmtId="0" fontId="0" fillId="0" borderId="1" xfId="0" applyBorder="1">
      <alignment vertical="top" wrapText="1"/>
    </xf>
    <xf numFmtId="49" fontId="0" fillId="4" borderId="1" xfId="0" applyNumberFormat="1" applyFill="1" applyBorder="1" applyAlignment="1">
      <alignment horizontal="center" vertical="top" wrapText="1"/>
    </xf>
    <xf numFmtId="49" fontId="0" fillId="5" borderId="1" xfId="0" applyNumberFormat="1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49" fontId="4" fillId="0" borderId="1" xfId="0" applyNumberFormat="1" applyFon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056"/>
      <rgbColor rgb="FFA5A5A5"/>
      <rgbColor rgb="FFFFD931"/>
      <rgbColor rgb="FF60D836"/>
      <rgbColor rgb="FF1CB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tabSelected="1" topLeftCell="D1" zoomScale="200" zoomScaleNormal="200" workbookViewId="0">
      <selection activeCell="K3" sqref="K3"/>
    </sheetView>
  </sheetViews>
  <sheetFormatPr baseColWidth="10" defaultColWidth="16.33203125" defaultRowHeight="20" customHeight="1" x14ac:dyDescent="0.15"/>
  <cols>
    <col min="1" max="1" width="8.83203125" style="1" customWidth="1"/>
    <col min="2" max="2" width="6.33203125" style="1" customWidth="1"/>
    <col min="3" max="3" width="12.33203125" style="1" customWidth="1"/>
    <col min="4" max="4" width="6.6640625" style="1" customWidth="1"/>
    <col min="5" max="5" width="8.1640625" style="1" customWidth="1"/>
    <col min="6" max="6" width="9.33203125" style="1" customWidth="1"/>
    <col min="7" max="7" width="9.6640625" style="1" customWidth="1"/>
    <col min="8" max="8" width="8.1640625" style="1" customWidth="1"/>
    <col min="9" max="9" width="9" style="1" customWidth="1"/>
    <col min="10" max="10" width="9.33203125" style="1" customWidth="1"/>
    <col min="11" max="11" width="9.6640625" style="1" customWidth="1"/>
    <col min="12" max="12" width="9.33203125" style="1" customWidth="1"/>
    <col min="13" max="13" width="12.6640625" style="1" customWidth="1"/>
    <col min="14" max="14" width="29.33203125" style="1" customWidth="1"/>
    <col min="15" max="15" width="16.33203125" style="1" customWidth="1"/>
    <col min="16" max="16384" width="16.33203125" style="1"/>
  </cols>
  <sheetData>
    <row r="1" spans="1:14" ht="20" customHeight="1" x14ac:dyDescent="0.15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56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9" t="s">
        <v>11</v>
      </c>
      <c r="L2" s="9" t="s">
        <v>12</v>
      </c>
      <c r="M2" s="3" t="s">
        <v>13</v>
      </c>
      <c r="N2" s="3" t="s">
        <v>14</v>
      </c>
    </row>
    <row r="3" spans="1:14" ht="26" customHeight="1" x14ac:dyDescent="0.15">
      <c r="A3" s="4">
        <v>0.53</v>
      </c>
      <c r="B3" s="5">
        <v>11.01</v>
      </c>
      <c r="C3" s="5">
        <v>1.7</v>
      </c>
      <c r="D3" s="6">
        <f>C3/6.28</f>
        <v>0.27070063694267515</v>
      </c>
      <c r="E3" s="6">
        <f>D3*2</f>
        <v>0.54140127388535031</v>
      </c>
      <c r="F3" s="6">
        <f>(3.14*(D3*D3))*(B3/3)</f>
        <v>0.84445063694267519</v>
      </c>
      <c r="G3" s="6">
        <f>F3*A3</f>
        <v>0.4475588375796179</v>
      </c>
      <c r="H3" s="6">
        <f>-0.411551+(0.01367*(E3*100))</f>
        <v>0.32854454140127387</v>
      </c>
      <c r="I3" s="6">
        <f>-0.174882+(0.009559*(E3*100))</f>
        <v>0.34264347770700632</v>
      </c>
      <c r="J3" s="6">
        <f>G3+H3+I3</f>
        <v>1.1187468566878982</v>
      </c>
      <c r="K3" s="7">
        <f>(J3/2)*1000</f>
        <v>559.37342834394906</v>
      </c>
      <c r="L3" s="8">
        <f>K3*3.67</f>
        <v>2052.9004820222931</v>
      </c>
      <c r="M3" s="8">
        <f>(C3*100)/2</f>
        <v>85</v>
      </c>
      <c r="N3" s="7">
        <f>L3/M3</f>
        <v>24.151770376732859</v>
      </c>
    </row>
    <row r="4" spans="1:14" ht="20" customHeight="1" x14ac:dyDescent="0.15">
      <c r="A4" s="11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56" customHeight="1" x14ac:dyDescent="0.15">
      <c r="A5" s="3" t="s">
        <v>1</v>
      </c>
      <c r="B5" s="3" t="s">
        <v>2</v>
      </c>
      <c r="C5" s="16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9" t="s">
        <v>11</v>
      </c>
      <c r="L5" s="9" t="s">
        <v>12</v>
      </c>
      <c r="M5" s="3" t="s">
        <v>13</v>
      </c>
      <c r="N5" s="3" t="s">
        <v>14</v>
      </c>
    </row>
    <row r="6" spans="1:14" ht="26" customHeight="1" x14ac:dyDescent="0.15">
      <c r="A6" s="4">
        <v>0.53</v>
      </c>
      <c r="B6" s="5">
        <v>9.6999999999999993</v>
      </c>
      <c r="C6" s="5">
        <v>0.42</v>
      </c>
      <c r="D6" s="6">
        <f>C6/6.28</f>
        <v>6.6878980891719744E-2</v>
      </c>
      <c r="E6" s="6">
        <f>D6*2</f>
        <v>0.13375796178343949</v>
      </c>
      <c r="F6" s="6">
        <f>(3.14*(D6*D6))*(B6/3)</f>
        <v>4.5410828025477704E-2</v>
      </c>
      <c r="G6" s="6">
        <f>F6*A6</f>
        <v>2.4067738853503183E-2</v>
      </c>
      <c r="H6" s="6">
        <f>(POWER(E15,2.47))*0.000017</f>
        <v>1.0291020371849582E-2</v>
      </c>
      <c r="I6" s="6">
        <f>(POWER(E15,2.5)*0.000023)</f>
        <v>1.5049668778129997E-2</v>
      </c>
      <c r="J6" s="6">
        <f>G6+H6+I6</f>
        <v>4.940842800348276E-2</v>
      </c>
      <c r="K6" s="7">
        <f>(J6/2)*1000</f>
        <v>24.704214001741381</v>
      </c>
      <c r="L6" s="10">
        <f>K6*3.67</f>
        <v>90.664465386390859</v>
      </c>
      <c r="M6" s="8">
        <f>(C6*100)/2</f>
        <v>21</v>
      </c>
      <c r="N6" s="7">
        <f>L6/M6</f>
        <v>4.317355494590041</v>
      </c>
    </row>
    <row r="7" spans="1:14" ht="20" customHeight="1" x14ac:dyDescent="0.15">
      <c r="A7" s="13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56" customHeight="1" x14ac:dyDescent="0.1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9" t="s">
        <v>11</v>
      </c>
      <c r="L8" s="9" t="s">
        <v>12</v>
      </c>
      <c r="M8" s="3" t="s">
        <v>13</v>
      </c>
      <c r="N8" s="3" t="s">
        <v>14</v>
      </c>
    </row>
    <row r="9" spans="1:14" ht="26" customHeight="1" x14ac:dyDescent="0.15">
      <c r="A9" s="4">
        <v>0.39</v>
      </c>
      <c r="B9" s="5"/>
      <c r="C9" s="5"/>
      <c r="D9" s="6">
        <f>C9/6.28</f>
        <v>0</v>
      </c>
      <c r="E9" s="6">
        <f>D9*2</f>
        <v>0</v>
      </c>
      <c r="F9" s="6">
        <f>(3.14*(D9*D9))*(B9/3)</f>
        <v>0</v>
      </c>
      <c r="G9" s="6">
        <f>F9*A9</f>
        <v>0</v>
      </c>
      <c r="H9" s="6">
        <f>-0.299529+(0.009949*(E9*100))</f>
        <v>-0.29952899999999999</v>
      </c>
      <c r="I9" s="6">
        <f>-0.082603+(0.004515*(E9*100))</f>
        <v>-8.2602999999999996E-2</v>
      </c>
      <c r="J9" s="6">
        <f>G9+H9+I9</f>
        <v>-0.38213199999999997</v>
      </c>
      <c r="K9" s="7">
        <f>(J9/2)*1000</f>
        <v>-191.06599999999997</v>
      </c>
      <c r="L9" s="8">
        <f>K9*3.67</f>
        <v>-701.21221999999989</v>
      </c>
      <c r="M9" s="8">
        <f>(C9*100)/2.6</f>
        <v>0</v>
      </c>
      <c r="N9" s="7" t="e">
        <f>L9/M9</f>
        <v>#DIV/0!</v>
      </c>
    </row>
    <row r="10" spans="1:14" ht="20" customHeight="1" x14ac:dyDescent="0.15">
      <c r="A10" s="14" t="s">
        <v>17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56" customHeight="1" x14ac:dyDescent="0.15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9" t="s">
        <v>11</v>
      </c>
      <c r="L11" s="9" t="s">
        <v>12</v>
      </c>
      <c r="M11" s="3" t="s">
        <v>13</v>
      </c>
      <c r="N11" s="3" t="s">
        <v>14</v>
      </c>
    </row>
    <row r="12" spans="1:14" ht="26" customHeight="1" x14ac:dyDescent="0.15">
      <c r="A12" s="4">
        <v>0.39</v>
      </c>
      <c r="B12" s="5"/>
      <c r="C12" s="5"/>
      <c r="D12" s="6">
        <f>C12/6.28</f>
        <v>0</v>
      </c>
      <c r="E12" s="6">
        <f>D12*2</f>
        <v>0</v>
      </c>
      <c r="F12" s="6">
        <f>(3.14*(D12*D12))*(B12/3)</f>
        <v>0</v>
      </c>
      <c r="G12" s="6">
        <f>F12*A12</f>
        <v>0</v>
      </c>
      <c r="H12" s="6">
        <f>(POWER(E16,2.47))*0.000012</f>
        <v>0</v>
      </c>
      <c r="I12" s="6">
        <f>(POWER(E16,2.5)*0.000011)</f>
        <v>0</v>
      </c>
      <c r="J12" s="6">
        <f>G12+H12+I12</f>
        <v>0</v>
      </c>
      <c r="K12" s="7">
        <f>(J12/2)*1000</f>
        <v>0</v>
      </c>
      <c r="L12" s="8">
        <f>K12*3.67</f>
        <v>0</v>
      </c>
      <c r="M12" s="8">
        <f>(C12*100)/2.7</f>
        <v>0</v>
      </c>
      <c r="N12" s="7" t="e">
        <f>L12/M12</f>
        <v>#DIV/0!</v>
      </c>
    </row>
    <row r="13" spans="1:14" ht="20" customHeight="1" x14ac:dyDescent="0.15">
      <c r="A13" s="2"/>
      <c r="B13" s="2"/>
      <c r="C13" s="2"/>
      <c r="D13" s="2"/>
      <c r="E13" s="6"/>
      <c r="F13" s="2"/>
      <c r="G13" s="2"/>
      <c r="H13" s="2"/>
      <c r="I13" s="2"/>
      <c r="J13" s="2"/>
      <c r="K13" s="8"/>
      <c r="L13" s="2"/>
      <c r="M13" s="8"/>
      <c r="N13" s="8"/>
    </row>
    <row r="14" spans="1:14" ht="20" customHeight="1" x14ac:dyDescent="0.15">
      <c r="A14" s="2"/>
      <c r="B14" s="2"/>
      <c r="C14" s="2"/>
      <c r="D14" s="2"/>
      <c r="E14" s="6"/>
      <c r="F14" s="2"/>
      <c r="G14" s="2"/>
      <c r="H14" s="2"/>
      <c r="I14" s="2"/>
      <c r="J14" s="2"/>
      <c r="K14" s="8"/>
      <c r="L14" s="2"/>
      <c r="M14" s="8"/>
      <c r="N14" s="8"/>
    </row>
    <row r="15" spans="1:14" ht="20" customHeight="1" x14ac:dyDescent="0.15">
      <c r="A15" s="2"/>
      <c r="B15" s="2"/>
      <c r="C15" s="2"/>
      <c r="D15" s="2"/>
      <c r="E15" s="6">
        <f>E6*100</f>
        <v>13.375796178343949</v>
      </c>
      <c r="F15" s="2"/>
      <c r="G15" s="2"/>
      <c r="H15" s="2"/>
      <c r="I15" s="2"/>
      <c r="J15" s="2"/>
      <c r="K15" s="8"/>
      <c r="L15" s="2"/>
      <c r="M15" s="8"/>
      <c r="N15" s="8"/>
    </row>
    <row r="16" spans="1:14" ht="20" customHeight="1" x14ac:dyDescent="0.15">
      <c r="A16" s="2"/>
      <c r="B16" s="2"/>
      <c r="C16" s="2"/>
      <c r="D16" s="2"/>
      <c r="E16" s="6">
        <f>E12*100</f>
        <v>0</v>
      </c>
      <c r="F16" s="2"/>
      <c r="G16" s="2"/>
      <c r="H16" s="2"/>
      <c r="I16" s="2"/>
      <c r="J16" s="2"/>
      <c r="K16" s="8"/>
      <c r="L16" s="2"/>
      <c r="M16" s="8"/>
      <c r="N16" s="8"/>
    </row>
    <row r="17" spans="1:14" ht="20" customHeight="1" x14ac:dyDescent="0.15">
      <c r="A17" s="2"/>
      <c r="B17" s="2"/>
      <c r="C17" s="2"/>
      <c r="D17" s="2"/>
      <c r="E17" s="6"/>
      <c r="F17" s="2"/>
      <c r="G17" s="2"/>
      <c r="H17" s="2"/>
      <c r="I17" s="2"/>
      <c r="J17" s="2"/>
      <c r="K17" s="8"/>
      <c r="L17" s="2"/>
      <c r="M17" s="8"/>
      <c r="N17" s="8"/>
    </row>
    <row r="18" spans="1:14" ht="20" customHeight="1" x14ac:dyDescent="0.15">
      <c r="A18" s="2"/>
      <c r="B18" s="2"/>
      <c r="C18" s="2"/>
      <c r="D18" s="2"/>
      <c r="E18" s="6"/>
      <c r="F18" s="2"/>
      <c r="G18" s="2"/>
      <c r="H18" s="2"/>
      <c r="I18" s="2"/>
      <c r="J18" s="2"/>
      <c r="K18" s="8"/>
      <c r="L18" s="2"/>
      <c r="M18" s="8"/>
      <c r="N18" s="8"/>
    </row>
    <row r="19" spans="1:14" ht="20" customHeight="1" x14ac:dyDescent="0.15">
      <c r="A19" s="2"/>
      <c r="B19" s="2"/>
      <c r="C19" s="2"/>
      <c r="D19" s="2"/>
      <c r="E19" s="6"/>
      <c r="F19" s="2"/>
      <c r="G19" s="2"/>
      <c r="H19" s="2"/>
      <c r="I19" s="2"/>
      <c r="J19" s="2"/>
      <c r="K19" s="8"/>
      <c r="L19" s="2"/>
      <c r="M19" s="8"/>
      <c r="N19" s="8"/>
    </row>
    <row r="20" spans="1:14" ht="20" customHeight="1" x14ac:dyDescent="0.15">
      <c r="A20" s="2"/>
      <c r="B20" s="2"/>
      <c r="C20" s="2"/>
      <c r="D20" s="2"/>
      <c r="E20" s="6"/>
      <c r="F20" s="2"/>
      <c r="G20" s="2"/>
      <c r="H20" s="2"/>
      <c r="I20" s="2"/>
      <c r="J20" s="2"/>
      <c r="K20" s="8"/>
      <c r="L20" s="2"/>
      <c r="M20" s="8"/>
      <c r="N20" s="8"/>
    </row>
    <row r="21" spans="1:14" ht="20" customHeight="1" x14ac:dyDescent="0.15">
      <c r="A21" s="2"/>
      <c r="B21" s="2"/>
      <c r="C21" s="2"/>
      <c r="D21" s="2"/>
      <c r="E21" s="6"/>
      <c r="F21" s="2"/>
      <c r="G21" s="2"/>
      <c r="H21" s="2"/>
      <c r="I21" s="2"/>
      <c r="J21" s="2"/>
      <c r="K21" s="8"/>
      <c r="L21" s="2"/>
      <c r="M21" s="8"/>
      <c r="N21" s="8"/>
    </row>
    <row r="22" spans="1:14" ht="20" customHeight="1" x14ac:dyDescent="0.15">
      <c r="A22" s="2"/>
      <c r="B22" s="2"/>
      <c r="C22" s="2"/>
      <c r="D22" s="2"/>
      <c r="E22" s="6"/>
      <c r="F22" s="2"/>
      <c r="G22" s="2"/>
      <c r="H22" s="2"/>
      <c r="I22" s="2"/>
      <c r="J22" s="2"/>
      <c r="K22" s="8"/>
      <c r="L22" s="2"/>
      <c r="M22" s="8"/>
      <c r="N22" s="8"/>
    </row>
  </sheetData>
  <mergeCells count="4">
    <mergeCell ref="A4:N4"/>
    <mergeCell ref="A7:N7"/>
    <mergeCell ref="A10:N10"/>
    <mergeCell ref="A1:N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Barry Cullimore</cp:lastModifiedBy>
  <dcterms:modified xsi:type="dcterms:W3CDTF">2023-12-19T13:26:10Z</dcterms:modified>
</cp:coreProperties>
</file>